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5520" activeTab="0"/>
  </bookViews>
  <sheets>
    <sheet name="2014 рік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<sst xmlns="http://schemas.openxmlformats.org/spreadsheetml/2006/main" count="82" uniqueCount="78">
  <si>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Інші надходження</t>
  </si>
  <si>
    <t>Коди бюджетної класифікації</t>
  </si>
  <si>
    <t xml:space="preserve">                          Загальний фонд</t>
  </si>
  <si>
    <t xml:space="preserve">                          Спеціальний фонд</t>
  </si>
  <si>
    <t>ВСЬОГО</t>
  </si>
  <si>
    <t>ДОХОДИ</t>
  </si>
  <si>
    <t>Податок з доходів фізичних осіб</t>
  </si>
  <si>
    <t>Податок на прибуток підприємств ком.вл.</t>
  </si>
  <si>
    <t>Плата за оренду цілісних майнових комплексів та іншого ком.майна</t>
  </si>
  <si>
    <t>Державне мито</t>
  </si>
  <si>
    <t>Власні надходження бюджетних установ</t>
  </si>
  <si>
    <t>Всього доходів ( без трансфертів)</t>
  </si>
  <si>
    <t>Офіційні трансферти - всього</t>
  </si>
  <si>
    <t>Субвенція з держбюджету місцевим бюджетам на виплату допомоги сім"ям з дітьми,малозабезпеченим сім"ям і інвалідам дитинства</t>
  </si>
  <si>
    <t>Субвенція з держбюджету місцевим бюджетам на надання пільг та житлових субсидій населенню на придбання твердого і рідкого пічного палива і скрапленого газу</t>
  </si>
  <si>
    <t>Субвенція з держбюджету місцевим бюджетам на надання пільг з послуг звязку і іншим,передбаченим законодавством пільг (окрім пільг на отримання ліків, зубопротезування, оплату електроенергії, житлово-комунальних послуг, твердого і рідкого пічного палива) і компенсацію за пільговий проїзд</t>
  </si>
  <si>
    <t>Всього доходів ( з трансфертами)</t>
  </si>
  <si>
    <t>ВИДАТКИ</t>
  </si>
  <si>
    <t>Органи місцевого самоврядування</t>
  </si>
  <si>
    <t>"010116</t>
  </si>
  <si>
    <t>Освіта</t>
  </si>
  <si>
    <t>"070000</t>
  </si>
  <si>
    <t>Охорона здоров"я</t>
  </si>
  <si>
    <t>"080000</t>
  </si>
  <si>
    <t>Соціальний захист і соціальне забезпечення</t>
  </si>
  <si>
    <t>"090000</t>
  </si>
  <si>
    <t>Житлово-комунальне господарство</t>
  </si>
  <si>
    <t>"100000</t>
  </si>
  <si>
    <t>Культура і мистецтво</t>
  </si>
  <si>
    <t>"110000</t>
  </si>
  <si>
    <t>Фізична культура</t>
  </si>
  <si>
    <t>"130000</t>
  </si>
  <si>
    <t>Будівництво</t>
  </si>
  <si>
    <t>"150000</t>
  </si>
  <si>
    <t>Транспорт, дорожнє господарство, зв"язок, телекомунікації і інформатика</t>
  </si>
  <si>
    <t>"170000</t>
  </si>
  <si>
    <t>Інша діяльність у сфері охорони природного середовища</t>
  </si>
  <si>
    <t>Інші видатки</t>
  </si>
  <si>
    <t>Всього витрат (без трансфертів)</t>
  </si>
  <si>
    <t>Всього витрат (з трансфертами)</t>
  </si>
  <si>
    <t>Надходження коштів від реалізації  безхазяйного майна</t>
  </si>
  <si>
    <t xml:space="preserve">Неподаткові надходження </t>
  </si>
  <si>
    <t xml:space="preserve">Податкові надходження </t>
  </si>
  <si>
    <t>Видатки на покриття інших заборгованостей,що виникли у попередні роки</t>
  </si>
  <si>
    <t xml:space="preserve">Місцеві податки і збори </t>
  </si>
  <si>
    <t>Екологічний податок</t>
  </si>
  <si>
    <t>Доходи від власності та підприємницької діяльності</t>
  </si>
  <si>
    <t>% викон.</t>
  </si>
  <si>
    <t>Інші послуги, повязані з економ.діяльністью</t>
  </si>
  <si>
    <t>Надходження коштів продажу землі</t>
  </si>
  <si>
    <t>Надходження коштів від держфонду дорогоцінних металів і каміння</t>
  </si>
  <si>
    <t>Доходи від операцій з капіталом</t>
  </si>
  <si>
    <t>Цільові фонди</t>
  </si>
  <si>
    <t xml:space="preserve">Єдиний податок </t>
  </si>
  <si>
    <t>Збір за провадження торгівельної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</si>
  <si>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Субвенція з держбюджету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вивозу побутового сміття і рідких нечистот</t>
  </si>
  <si>
    <t>Засоби масової інформації</t>
  </si>
  <si>
    <t>Видатки на запобігання та ліквідацію надзвичайних ситуацій та наслідків стихійного лиха</t>
  </si>
  <si>
    <t xml:space="preserve">Затверд. з урах. змін на  2015 </t>
  </si>
  <si>
    <t xml:space="preserve">Затверд. з урах. змін на 2015 </t>
  </si>
  <si>
    <t>Внутрішні податки на товари та послуги</t>
  </si>
  <si>
    <t>Плата за надання адміністративних послуг</t>
  </si>
  <si>
    <t>Орендна плата за водні обєкти, що надаються в користування на умовах оренди, районними, міськими держадміністраціями, місцевими радами</t>
  </si>
  <si>
    <t>Базова дотація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</si>
  <si>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</si>
  <si>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</si>
  <si>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</si>
  <si>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на виплату соціальної допомоги на дітей-сиріт</t>
  </si>
  <si>
    <t>Інші  субвенції</t>
  </si>
  <si>
    <t>Податок на майно</t>
  </si>
  <si>
    <t>Збір за паркування транспортних засобів</t>
  </si>
  <si>
    <t>Збір за провадження деяких видів підприємницької діяльності, що справлявся до               1 січня 2015 року</t>
  </si>
  <si>
    <t>Начальник фінансового управління</t>
  </si>
  <si>
    <t>Т.Б.Рогоза</t>
  </si>
  <si>
    <t>Інші субвенції</t>
  </si>
  <si>
    <t>Виконання власно-міського бюджету м.Селидове  за І півріччя 2015 року</t>
  </si>
  <si>
    <t xml:space="preserve">Факт І півріччя 2015 </t>
  </si>
  <si>
    <t xml:space="preserve">Факт  І півріччя 2015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</si>
</sst>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2" fontId="13" fillId="0" borderId="2" xfId="0" applyNumberFormat="1" applyFont="1" applyFill="1" applyBorder="1" applyAlignment="1">
      <alignment horizontal="center"/>
    </xf>
    <xf numFmtId="6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6" fontId="4" fillId="0" borderId="5" xfId="0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172" fontId="9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1" fontId="7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/>
    </xf>
    <xf numFmtId="2" fontId="13" fillId="0" borderId="11" xfId="0" applyNumberFormat="1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5"/>
  <sheetViews>
    <sheetView tabSelected="1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" sqref="A7"/>
    </sheetView>
  </sheetViews>
  <sheetFormatPr defaultColWidth="9.00390625" defaultRowHeight="12.75"/>
  <cols>
    <col min="1" max="1" width="66.875" style="1" customWidth="1"/>
    <col min="2" max="2" width="11.875" style="1" customWidth="1"/>
    <col min="3" max="3" width="13.625" style="1" customWidth="1"/>
    <col min="4" max="4" width="13.75390625" style="1" customWidth="1"/>
    <col min="5" max="5" width="9.875" style="1" bestFit="1" customWidth="1"/>
    <col min="6" max="6" width="15.125" style="1" customWidth="1"/>
    <col min="7" max="7" width="13.875" style="1" customWidth="1"/>
    <col min="8" max="8" width="10.25390625" style="1" customWidth="1"/>
    <col min="9" max="9" width="14.375" style="1" customWidth="1"/>
    <col min="10" max="10" width="12.625" style="1" customWidth="1"/>
    <col min="11" max="11" width="11.75390625" style="1" customWidth="1"/>
    <col min="12" max="16384" width="9.125" style="1" customWidth="1"/>
  </cols>
  <sheetData>
    <row r="2" spans="1:16" ht="13.5">
      <c r="A2" s="2"/>
      <c r="B2" s="3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62" t="s">
        <v>75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"/>
      <c r="M3" s="2"/>
      <c r="N3" s="2"/>
      <c r="O3" s="2"/>
      <c r="P3" s="2"/>
    </row>
    <row r="4" spans="1:16" ht="12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"/>
      <c r="M4" s="2"/>
      <c r="N4" s="2"/>
      <c r="O4" s="2"/>
      <c r="P4" s="2"/>
    </row>
    <row r="5" spans="1:16" ht="13.5" thickBot="1">
      <c r="A5" s="3"/>
      <c r="B5" s="3"/>
      <c r="C5" s="7"/>
      <c r="D5" s="3"/>
      <c r="E5" s="7"/>
      <c r="F5" s="3"/>
      <c r="G5" s="3"/>
      <c r="H5" s="2"/>
      <c r="I5" s="2"/>
      <c r="J5" s="2"/>
      <c r="K5" s="2"/>
      <c r="L5" s="2"/>
      <c r="M5" s="2"/>
      <c r="N5" s="2"/>
      <c r="O5" s="2"/>
      <c r="P5" s="2"/>
    </row>
    <row r="6" spans="1:16" ht="13.5" thickBot="1">
      <c r="A6" s="8"/>
      <c r="B6" s="8"/>
      <c r="C6" s="10" t="s">
        <v>2</v>
      </c>
      <c r="D6" s="11"/>
      <c r="E6" s="12"/>
      <c r="F6" s="13" t="s">
        <v>3</v>
      </c>
      <c r="G6" s="14"/>
      <c r="H6" s="15"/>
      <c r="I6" s="16"/>
      <c r="J6" s="17" t="s">
        <v>4</v>
      </c>
      <c r="K6" s="18"/>
      <c r="L6" s="2"/>
      <c r="M6" s="2"/>
      <c r="N6" s="2"/>
      <c r="O6" s="2"/>
      <c r="P6" s="2"/>
    </row>
    <row r="7" spans="1:16" ht="39" thickBot="1">
      <c r="A7" s="19"/>
      <c r="B7" s="20" t="s">
        <v>1</v>
      </c>
      <c r="C7" s="20" t="s">
        <v>58</v>
      </c>
      <c r="D7" s="20" t="s">
        <v>76</v>
      </c>
      <c r="E7" s="20" t="s">
        <v>47</v>
      </c>
      <c r="F7" s="20" t="s">
        <v>59</v>
      </c>
      <c r="G7" s="20" t="s">
        <v>76</v>
      </c>
      <c r="H7" s="20" t="s">
        <v>47</v>
      </c>
      <c r="I7" s="20" t="s">
        <v>59</v>
      </c>
      <c r="J7" s="20" t="s">
        <v>77</v>
      </c>
      <c r="K7" s="20" t="s">
        <v>47</v>
      </c>
      <c r="L7" s="2"/>
      <c r="M7" s="2"/>
      <c r="N7" s="2"/>
      <c r="O7" s="2"/>
      <c r="P7" s="2"/>
    </row>
    <row r="8" spans="1:16" ht="12.75">
      <c r="A8" s="21" t="s">
        <v>5</v>
      </c>
      <c r="B8" s="22"/>
      <c r="C8" s="22"/>
      <c r="D8" s="23"/>
      <c r="E8" s="22"/>
      <c r="F8" s="23"/>
      <c r="G8" s="24"/>
      <c r="H8" s="25"/>
      <c r="I8" s="25"/>
      <c r="J8" s="25"/>
      <c r="K8" s="25"/>
      <c r="L8" s="2"/>
      <c r="M8" s="2"/>
      <c r="N8" s="2"/>
      <c r="O8" s="2"/>
      <c r="P8" s="2"/>
    </row>
    <row r="9" spans="1:16" ht="12.75">
      <c r="A9" s="26" t="s">
        <v>42</v>
      </c>
      <c r="B9" s="27">
        <v>10000000</v>
      </c>
      <c r="C9" s="32">
        <f>SUM(C10+C11+C12+C13+C19)</f>
        <v>53994800</v>
      </c>
      <c r="D9" s="32">
        <f>SUM(D10+D11+D12+D13+D19)</f>
        <v>9458287.640000002</v>
      </c>
      <c r="E9" s="31">
        <f aca="true" t="shared" si="0" ref="E9:E64">SUM(D9/C9*100)</f>
        <v>17.517034307007346</v>
      </c>
      <c r="F9" s="32">
        <f>SUM(F10+F11+F12+F13+F19)</f>
        <v>0</v>
      </c>
      <c r="G9" s="32">
        <f>SUM(G10+G11+G12+G13+G19)</f>
        <v>2334</v>
      </c>
      <c r="H9" s="31"/>
      <c r="I9" s="32">
        <f aca="true" t="shared" si="1" ref="I9:I34">SUM(C9+F9)</f>
        <v>53994800</v>
      </c>
      <c r="J9" s="32">
        <f aca="true" t="shared" si="2" ref="J9:J34">SUM(D9+G9)</f>
        <v>9460621.640000002</v>
      </c>
      <c r="K9" s="31">
        <f>SUM(J9/I9*100)</f>
        <v>17.521356945483642</v>
      </c>
      <c r="L9" s="2"/>
      <c r="M9" s="2"/>
      <c r="N9" s="2"/>
      <c r="O9" s="2"/>
      <c r="P9" s="2"/>
    </row>
    <row r="10" spans="1:16" ht="12.75">
      <c r="A10" s="33" t="s">
        <v>6</v>
      </c>
      <c r="B10" s="34">
        <v>11010000</v>
      </c>
      <c r="C10" s="54">
        <v>48724900</v>
      </c>
      <c r="D10" s="54">
        <v>7935370.2</v>
      </c>
      <c r="E10" s="31">
        <f t="shared" si="0"/>
        <v>16.286067698445763</v>
      </c>
      <c r="F10" s="54">
        <v>0</v>
      </c>
      <c r="G10" s="54">
        <v>0</v>
      </c>
      <c r="H10" s="31"/>
      <c r="I10" s="32">
        <f t="shared" si="1"/>
        <v>48724900</v>
      </c>
      <c r="J10" s="32">
        <f t="shared" si="2"/>
        <v>7935370.2</v>
      </c>
      <c r="K10" s="31">
        <f>SUM(J10/I10*100)</f>
        <v>16.286067698445763</v>
      </c>
      <c r="L10" s="36"/>
      <c r="M10" s="36"/>
      <c r="N10" s="36"/>
      <c r="O10" s="2"/>
      <c r="P10" s="2"/>
    </row>
    <row r="11" spans="1:16" ht="12.75">
      <c r="A11" s="33" t="s">
        <v>7</v>
      </c>
      <c r="B11" s="34">
        <v>11020000</v>
      </c>
      <c r="C11" s="54">
        <v>40000</v>
      </c>
      <c r="D11" s="54">
        <v>17091.48</v>
      </c>
      <c r="E11" s="31">
        <f t="shared" si="0"/>
        <v>42.728699999999996</v>
      </c>
      <c r="F11" s="54">
        <v>0</v>
      </c>
      <c r="G11" s="54">
        <v>0</v>
      </c>
      <c r="H11" s="31"/>
      <c r="I11" s="32">
        <f t="shared" si="1"/>
        <v>40000</v>
      </c>
      <c r="J11" s="32">
        <f t="shared" si="2"/>
        <v>17091.48</v>
      </c>
      <c r="K11" s="31">
        <f>SUM(J11/I11*100)</f>
        <v>42.728699999999996</v>
      </c>
      <c r="L11" s="36"/>
      <c r="M11" s="36"/>
      <c r="N11" s="36"/>
      <c r="O11" s="2"/>
      <c r="P11" s="2"/>
    </row>
    <row r="12" spans="1:16" ht="12.75">
      <c r="A12" s="37" t="s">
        <v>60</v>
      </c>
      <c r="B12" s="34">
        <v>14000000</v>
      </c>
      <c r="C12" s="54">
        <v>469600</v>
      </c>
      <c r="D12" s="54">
        <v>444329.18</v>
      </c>
      <c r="E12" s="31">
        <f t="shared" si="0"/>
        <v>94.61864991482112</v>
      </c>
      <c r="F12" s="54">
        <v>0</v>
      </c>
      <c r="G12" s="54">
        <v>0</v>
      </c>
      <c r="H12" s="31"/>
      <c r="I12" s="32">
        <f t="shared" si="1"/>
        <v>469600</v>
      </c>
      <c r="J12" s="32">
        <f t="shared" si="2"/>
        <v>444329.18</v>
      </c>
      <c r="K12" s="31">
        <f>SUM(J12/I12*100)</f>
        <v>94.61864991482112</v>
      </c>
      <c r="L12" s="36"/>
      <c r="M12" s="36"/>
      <c r="N12" s="36"/>
      <c r="O12" s="2"/>
      <c r="P12" s="2"/>
    </row>
    <row r="13" spans="1:16" ht="12.75">
      <c r="A13" s="61" t="s">
        <v>44</v>
      </c>
      <c r="B13" s="60">
        <v>18000000</v>
      </c>
      <c r="C13" s="32">
        <f>SUM(C14:C18)</f>
        <v>4495500</v>
      </c>
      <c r="D13" s="32">
        <f>SUM(D14:D18)</f>
        <v>1053139.64</v>
      </c>
      <c r="E13" s="31">
        <f t="shared" si="0"/>
        <v>23.426529640751863</v>
      </c>
      <c r="F13" s="54">
        <v>0</v>
      </c>
      <c r="G13" s="54">
        <v>2334</v>
      </c>
      <c r="H13" s="31"/>
      <c r="I13" s="32">
        <f t="shared" si="1"/>
        <v>4495500</v>
      </c>
      <c r="J13" s="32">
        <f t="shared" si="2"/>
        <v>1055473.64</v>
      </c>
      <c r="K13" s="31">
        <f aca="true" t="shared" si="3" ref="K13:K21">SUM(J13/I13*100)</f>
        <v>23.478448226003778</v>
      </c>
      <c r="L13" s="36"/>
      <c r="M13" s="36"/>
      <c r="N13" s="36"/>
      <c r="O13" s="2"/>
      <c r="P13" s="2"/>
    </row>
    <row r="14" spans="1:16" ht="12.75">
      <c r="A14" s="37" t="s">
        <v>69</v>
      </c>
      <c r="B14" s="38">
        <v>18010000</v>
      </c>
      <c r="C14" s="54">
        <v>2059500</v>
      </c>
      <c r="D14" s="54">
        <v>481698.56</v>
      </c>
      <c r="E14" s="31">
        <f t="shared" si="0"/>
        <v>23.389102209274096</v>
      </c>
      <c r="F14" s="54"/>
      <c r="G14" s="54"/>
      <c r="H14" s="31"/>
      <c r="I14" s="32">
        <f aca="true" t="shared" si="4" ref="I14:J18">SUM(C14+F14)</f>
        <v>2059500</v>
      </c>
      <c r="J14" s="32">
        <f t="shared" si="4"/>
        <v>481698.56</v>
      </c>
      <c r="K14" s="31">
        <f>SUM(J14/I14*100)</f>
        <v>23.389102209274096</v>
      </c>
      <c r="L14" s="36"/>
      <c r="M14" s="36"/>
      <c r="N14" s="36"/>
      <c r="O14" s="2"/>
      <c r="P14" s="2"/>
    </row>
    <row r="15" spans="1:16" ht="12.75">
      <c r="A15" s="37" t="s">
        <v>70</v>
      </c>
      <c r="B15" s="38">
        <v>18020000</v>
      </c>
      <c r="C15" s="54">
        <v>1000</v>
      </c>
      <c r="D15" s="54">
        <v>0</v>
      </c>
      <c r="E15" s="31">
        <f t="shared" si="0"/>
        <v>0</v>
      </c>
      <c r="F15" s="54"/>
      <c r="G15" s="54"/>
      <c r="H15" s="31"/>
      <c r="I15" s="32">
        <f t="shared" si="4"/>
        <v>1000</v>
      </c>
      <c r="J15" s="32">
        <f t="shared" si="4"/>
        <v>0</v>
      </c>
      <c r="K15" s="31">
        <f>SUM(J15/I15*100)</f>
        <v>0</v>
      </c>
      <c r="L15" s="36"/>
      <c r="M15" s="36"/>
      <c r="N15" s="36"/>
      <c r="O15" s="2"/>
      <c r="P15" s="2"/>
    </row>
    <row r="16" spans="1:16" ht="25.5">
      <c r="A16" s="39" t="s">
        <v>71</v>
      </c>
      <c r="B16" s="38">
        <v>18040000</v>
      </c>
      <c r="C16" s="54">
        <v>0</v>
      </c>
      <c r="D16" s="54">
        <v>10950</v>
      </c>
      <c r="E16" s="31" t="e">
        <f t="shared" si="0"/>
        <v>#DIV/0!</v>
      </c>
      <c r="F16" s="54"/>
      <c r="G16" s="54"/>
      <c r="H16" s="31"/>
      <c r="I16" s="32">
        <f t="shared" si="4"/>
        <v>0</v>
      </c>
      <c r="J16" s="32">
        <f t="shared" si="4"/>
        <v>10950</v>
      </c>
      <c r="K16" s="31" t="e">
        <f>SUM(J16/I16*100)</f>
        <v>#DIV/0!</v>
      </c>
      <c r="L16" s="36"/>
      <c r="M16" s="36"/>
      <c r="N16" s="36"/>
      <c r="O16" s="2"/>
      <c r="P16" s="2"/>
    </row>
    <row r="17" spans="1:16" ht="38.25">
      <c r="A17" s="39" t="s">
        <v>54</v>
      </c>
      <c r="B17" s="38">
        <v>18041500</v>
      </c>
      <c r="C17" s="54">
        <v>0</v>
      </c>
      <c r="D17" s="54">
        <v>0</v>
      </c>
      <c r="E17" s="31" t="e">
        <f t="shared" si="0"/>
        <v>#DIV/0!</v>
      </c>
      <c r="F17" s="54">
        <v>0</v>
      </c>
      <c r="G17" s="54">
        <v>2334</v>
      </c>
      <c r="H17" s="31"/>
      <c r="I17" s="32">
        <f t="shared" si="4"/>
        <v>0</v>
      </c>
      <c r="J17" s="32">
        <f t="shared" si="4"/>
        <v>2334</v>
      </c>
      <c r="K17" s="31" t="e">
        <f>SUM(J17/I17*100)</f>
        <v>#DIV/0!</v>
      </c>
      <c r="L17" s="36"/>
      <c r="M17" s="36"/>
      <c r="N17" s="36"/>
      <c r="O17" s="2"/>
      <c r="P17" s="2"/>
    </row>
    <row r="18" spans="1:16" ht="12.75">
      <c r="A18" s="37" t="s">
        <v>53</v>
      </c>
      <c r="B18" s="38">
        <v>18050000</v>
      </c>
      <c r="C18" s="54">
        <v>2435000</v>
      </c>
      <c r="D18" s="54">
        <v>560491.08</v>
      </c>
      <c r="E18" s="31">
        <f t="shared" si="0"/>
        <v>23.01811416837782</v>
      </c>
      <c r="F18" s="54">
        <v>0</v>
      </c>
      <c r="G18" s="54">
        <v>0</v>
      </c>
      <c r="H18" s="31"/>
      <c r="I18" s="32">
        <f t="shared" si="4"/>
        <v>2435000</v>
      </c>
      <c r="J18" s="32">
        <f t="shared" si="4"/>
        <v>560491.08</v>
      </c>
      <c r="K18" s="31">
        <f>SUM(J18/I18*100)</f>
        <v>23.01811416837782</v>
      </c>
      <c r="L18" s="36"/>
      <c r="M18" s="36"/>
      <c r="N18" s="36"/>
      <c r="O18" s="2"/>
      <c r="P18" s="2"/>
    </row>
    <row r="19" spans="1:16" ht="12.75">
      <c r="A19" s="37" t="s">
        <v>45</v>
      </c>
      <c r="B19" s="38">
        <v>19010000</v>
      </c>
      <c r="C19" s="54">
        <v>264800</v>
      </c>
      <c r="D19" s="54">
        <v>8357.14</v>
      </c>
      <c r="E19" s="31">
        <v>0</v>
      </c>
      <c r="F19" s="54">
        <v>0</v>
      </c>
      <c r="G19" s="54">
        <v>0</v>
      </c>
      <c r="H19" s="31"/>
      <c r="I19" s="32">
        <f aca="true" t="shared" si="5" ref="I19:J22">SUM(C19+F19)</f>
        <v>264800</v>
      </c>
      <c r="J19" s="32">
        <f t="shared" si="5"/>
        <v>8357.14</v>
      </c>
      <c r="K19" s="31">
        <f t="shared" si="3"/>
        <v>3.156019637462235</v>
      </c>
      <c r="L19" s="36"/>
      <c r="M19" s="36"/>
      <c r="N19" s="36"/>
      <c r="O19" s="2"/>
      <c r="P19" s="2"/>
    </row>
    <row r="20" spans="1:16" s="43" customFormat="1" ht="12.75">
      <c r="A20" s="26" t="s">
        <v>41</v>
      </c>
      <c r="B20" s="40">
        <v>20000000</v>
      </c>
      <c r="C20" s="32">
        <f>SUM(C21:C27)</f>
        <v>345900</v>
      </c>
      <c r="D20" s="32">
        <f>SUM(D21:D27)</f>
        <v>161438.52</v>
      </c>
      <c r="E20" s="31">
        <f t="shared" si="0"/>
        <v>46.672020815264524</v>
      </c>
      <c r="F20" s="32">
        <f>SUM(F21:F27)</f>
        <v>3857166</v>
      </c>
      <c r="G20" s="32">
        <f>SUM(G21:G27)</f>
        <v>2395981.72</v>
      </c>
      <c r="H20" s="31">
        <f>SUM(G20/F20*100)</f>
        <v>62.117671886561276</v>
      </c>
      <c r="I20" s="32">
        <f t="shared" si="5"/>
        <v>4203066</v>
      </c>
      <c r="J20" s="32">
        <f t="shared" si="5"/>
        <v>2557420.24</v>
      </c>
      <c r="K20" s="31">
        <f t="shared" si="3"/>
        <v>60.84654012094981</v>
      </c>
      <c r="L20" s="41"/>
      <c r="M20" s="41"/>
      <c r="N20" s="41"/>
      <c r="O20" s="42"/>
      <c r="P20" s="42"/>
    </row>
    <row r="21" spans="1:16" ht="16.5" customHeight="1">
      <c r="A21" s="44" t="s">
        <v>46</v>
      </c>
      <c r="B21" s="38">
        <v>21000000</v>
      </c>
      <c r="C21" s="54">
        <v>3000</v>
      </c>
      <c r="D21" s="54">
        <v>3115.5</v>
      </c>
      <c r="E21" s="31">
        <f t="shared" si="0"/>
        <v>103.85</v>
      </c>
      <c r="F21" s="54">
        <v>0</v>
      </c>
      <c r="G21" s="54">
        <v>0</v>
      </c>
      <c r="H21" s="31"/>
      <c r="I21" s="32">
        <f t="shared" si="5"/>
        <v>3000</v>
      </c>
      <c r="J21" s="32">
        <f t="shared" si="5"/>
        <v>3115.5</v>
      </c>
      <c r="K21" s="31">
        <f t="shared" si="3"/>
        <v>103.85</v>
      </c>
      <c r="L21" s="36"/>
      <c r="M21" s="36"/>
      <c r="N21" s="36"/>
      <c r="O21" s="2"/>
      <c r="P21" s="2"/>
    </row>
    <row r="22" spans="1:16" ht="16.5" customHeight="1">
      <c r="A22" s="44" t="s">
        <v>61</v>
      </c>
      <c r="B22" s="38">
        <v>22010000</v>
      </c>
      <c r="C22" s="54">
        <v>0</v>
      </c>
      <c r="D22" s="54">
        <v>20080.21</v>
      </c>
      <c r="E22" s="31"/>
      <c r="F22" s="54">
        <v>0</v>
      </c>
      <c r="G22" s="54">
        <v>0</v>
      </c>
      <c r="H22" s="31"/>
      <c r="I22" s="32">
        <f t="shared" si="5"/>
        <v>0</v>
      </c>
      <c r="J22" s="32">
        <f t="shared" si="5"/>
        <v>20080.21</v>
      </c>
      <c r="K22" s="31"/>
      <c r="L22" s="36"/>
      <c r="M22" s="36"/>
      <c r="N22" s="36"/>
      <c r="O22" s="2"/>
      <c r="P22" s="2"/>
    </row>
    <row r="23" spans="1:16" ht="15.75" customHeight="1">
      <c r="A23" s="39" t="s">
        <v>8</v>
      </c>
      <c r="B23" s="38">
        <v>22080400</v>
      </c>
      <c r="C23" s="54">
        <v>26000</v>
      </c>
      <c r="D23" s="54">
        <v>4692.71</v>
      </c>
      <c r="E23" s="31">
        <f t="shared" si="0"/>
        <v>18.048884615384615</v>
      </c>
      <c r="F23" s="54">
        <v>0</v>
      </c>
      <c r="G23" s="54">
        <v>0</v>
      </c>
      <c r="H23" s="31"/>
      <c r="I23" s="32">
        <f t="shared" si="1"/>
        <v>26000</v>
      </c>
      <c r="J23" s="32">
        <f t="shared" si="2"/>
        <v>4692.71</v>
      </c>
      <c r="K23" s="31">
        <f aca="true" t="shared" si="6" ref="K23:K31">SUM(J23/I23*100)</f>
        <v>18.048884615384615</v>
      </c>
      <c r="L23" s="36"/>
      <c r="M23" s="36"/>
      <c r="N23" s="36"/>
      <c r="O23" s="2"/>
      <c r="P23" s="2"/>
    </row>
    <row r="24" spans="1:16" ht="12.75">
      <c r="A24" s="39" t="s">
        <v>9</v>
      </c>
      <c r="B24" s="38">
        <v>22090000</v>
      </c>
      <c r="C24" s="54">
        <v>60200</v>
      </c>
      <c r="D24" s="54">
        <v>70545.86</v>
      </c>
      <c r="E24" s="31">
        <f t="shared" si="0"/>
        <v>117.18581395348838</v>
      </c>
      <c r="F24" s="54">
        <v>0</v>
      </c>
      <c r="G24" s="54">
        <v>0</v>
      </c>
      <c r="H24" s="31"/>
      <c r="I24" s="32">
        <f t="shared" si="1"/>
        <v>60200</v>
      </c>
      <c r="J24" s="32">
        <f t="shared" si="2"/>
        <v>70545.86</v>
      </c>
      <c r="K24" s="31">
        <f t="shared" si="6"/>
        <v>117.18581395348838</v>
      </c>
      <c r="L24" s="36"/>
      <c r="M24" s="36"/>
      <c r="N24" s="36"/>
      <c r="O24" s="2"/>
      <c r="P24" s="2"/>
    </row>
    <row r="25" spans="1:16" ht="25.5">
      <c r="A25" s="39" t="s">
        <v>62</v>
      </c>
      <c r="B25" s="38">
        <v>22130000</v>
      </c>
      <c r="C25" s="54">
        <v>0</v>
      </c>
      <c r="D25" s="54">
        <v>470</v>
      </c>
      <c r="E25" s="31"/>
      <c r="F25" s="54">
        <v>0</v>
      </c>
      <c r="G25" s="54">
        <v>0</v>
      </c>
      <c r="H25" s="31"/>
      <c r="I25" s="32">
        <f t="shared" si="1"/>
        <v>0</v>
      </c>
      <c r="J25" s="32">
        <f t="shared" si="2"/>
        <v>470</v>
      </c>
      <c r="K25" s="31"/>
      <c r="L25" s="36"/>
      <c r="M25" s="36"/>
      <c r="N25" s="36"/>
      <c r="O25" s="2"/>
      <c r="P25" s="2"/>
    </row>
    <row r="26" spans="1:16" ht="12.75">
      <c r="A26" s="39" t="s">
        <v>0</v>
      </c>
      <c r="B26" s="38">
        <v>24060000</v>
      </c>
      <c r="C26" s="54">
        <v>256700</v>
      </c>
      <c r="D26" s="54">
        <v>62534.24</v>
      </c>
      <c r="E26" s="31">
        <f t="shared" si="0"/>
        <v>24.36082586677055</v>
      </c>
      <c r="F26" s="54">
        <v>1000</v>
      </c>
      <c r="G26" s="54">
        <v>0</v>
      </c>
      <c r="H26" s="31">
        <f>SUM(G26/F26*100)</f>
        <v>0</v>
      </c>
      <c r="I26" s="32">
        <f t="shared" si="1"/>
        <v>257700</v>
      </c>
      <c r="J26" s="32">
        <f t="shared" si="2"/>
        <v>62534.24</v>
      </c>
      <c r="K26" s="31">
        <f t="shared" si="6"/>
        <v>24.26629414047342</v>
      </c>
      <c r="L26" s="36"/>
      <c r="M26" s="36"/>
      <c r="N26" s="36"/>
      <c r="O26" s="2"/>
      <c r="P26" s="2"/>
    </row>
    <row r="27" spans="1:16" ht="12.75">
      <c r="A27" s="39" t="s">
        <v>10</v>
      </c>
      <c r="B27" s="38">
        <v>25000000</v>
      </c>
      <c r="C27" s="54">
        <v>0</v>
      </c>
      <c r="D27" s="54">
        <v>0</v>
      </c>
      <c r="E27" s="31">
        <v>0</v>
      </c>
      <c r="F27" s="54">
        <v>3856166</v>
      </c>
      <c r="G27" s="54">
        <v>2395981.72</v>
      </c>
      <c r="H27" s="31">
        <f>SUM(G27/F27*100)</f>
        <v>62.13378054782912</v>
      </c>
      <c r="I27" s="32">
        <f t="shared" si="1"/>
        <v>3856166</v>
      </c>
      <c r="J27" s="32">
        <f t="shared" si="2"/>
        <v>2395981.72</v>
      </c>
      <c r="K27" s="31">
        <f t="shared" si="6"/>
        <v>62.13378054782912</v>
      </c>
      <c r="L27" s="36"/>
      <c r="M27" s="36"/>
      <c r="N27" s="36"/>
      <c r="O27" s="2"/>
      <c r="P27" s="2"/>
    </row>
    <row r="28" spans="1:16" ht="12.75">
      <c r="A28" s="45" t="s">
        <v>51</v>
      </c>
      <c r="B28" s="40">
        <v>30000000</v>
      </c>
      <c r="C28" s="32">
        <f>SUM(C29:C31)</f>
        <v>2000</v>
      </c>
      <c r="D28" s="32">
        <f>SUM(D29:D31)</f>
        <v>0</v>
      </c>
      <c r="E28" s="31">
        <f t="shared" si="0"/>
        <v>0</v>
      </c>
      <c r="F28" s="32">
        <f>SUM(F29:F31)</f>
        <v>409700</v>
      </c>
      <c r="G28" s="32">
        <f>SUM(G29:G31)</f>
        <v>19400</v>
      </c>
      <c r="H28" s="31">
        <f>SUM(G28/F28*100)</f>
        <v>4.735172077129607</v>
      </c>
      <c r="I28" s="32">
        <f>SUM(C28+F28)</f>
        <v>411700</v>
      </c>
      <c r="J28" s="32">
        <f>SUM(D28+G28)</f>
        <v>19400</v>
      </c>
      <c r="K28" s="31">
        <f>SUM(J28/I28*100)</f>
        <v>4.7121690551372355</v>
      </c>
      <c r="L28" s="36"/>
      <c r="M28" s="36"/>
      <c r="N28" s="36"/>
      <c r="O28" s="2"/>
      <c r="P28" s="2"/>
    </row>
    <row r="29" spans="1:16" ht="16.5" customHeight="1">
      <c r="A29" s="39" t="s">
        <v>40</v>
      </c>
      <c r="B29" s="38">
        <v>31010000</v>
      </c>
      <c r="C29" s="54">
        <v>1000</v>
      </c>
      <c r="D29" s="54">
        <v>0</v>
      </c>
      <c r="E29" s="31">
        <f t="shared" si="0"/>
        <v>0</v>
      </c>
      <c r="F29" s="54">
        <v>0</v>
      </c>
      <c r="G29" s="54">
        <v>0</v>
      </c>
      <c r="H29" s="31"/>
      <c r="I29" s="32">
        <f t="shared" si="1"/>
        <v>1000</v>
      </c>
      <c r="J29" s="32">
        <f t="shared" si="2"/>
        <v>0</v>
      </c>
      <c r="K29" s="31">
        <f t="shared" si="6"/>
        <v>0</v>
      </c>
      <c r="L29" s="36"/>
      <c r="M29" s="36"/>
      <c r="N29" s="36"/>
      <c r="O29" s="2"/>
      <c r="P29" s="2"/>
    </row>
    <row r="30" spans="1:16" ht="16.5" customHeight="1">
      <c r="A30" s="39" t="s">
        <v>50</v>
      </c>
      <c r="B30" s="38">
        <v>31020000</v>
      </c>
      <c r="C30" s="54">
        <v>1000</v>
      </c>
      <c r="D30" s="54">
        <v>0</v>
      </c>
      <c r="E30" s="31">
        <f t="shared" si="0"/>
        <v>0</v>
      </c>
      <c r="F30" s="54">
        <v>0</v>
      </c>
      <c r="G30" s="54">
        <v>0</v>
      </c>
      <c r="H30" s="31"/>
      <c r="I30" s="32">
        <f t="shared" si="1"/>
        <v>1000</v>
      </c>
      <c r="J30" s="32">
        <f t="shared" si="2"/>
        <v>0</v>
      </c>
      <c r="K30" s="31">
        <f t="shared" si="6"/>
        <v>0</v>
      </c>
      <c r="L30" s="36"/>
      <c r="M30" s="36"/>
      <c r="N30" s="36"/>
      <c r="O30" s="2"/>
      <c r="P30" s="2"/>
    </row>
    <row r="31" spans="1:16" ht="12.75">
      <c r="A31" s="33" t="s">
        <v>49</v>
      </c>
      <c r="B31" s="34">
        <v>33010000</v>
      </c>
      <c r="C31" s="54">
        <v>0</v>
      </c>
      <c r="D31" s="54">
        <v>0</v>
      </c>
      <c r="E31" s="31"/>
      <c r="F31" s="54">
        <v>409700</v>
      </c>
      <c r="G31" s="54">
        <v>19400</v>
      </c>
      <c r="H31" s="31">
        <f>SUM(G31/F31*100)</f>
        <v>4.735172077129607</v>
      </c>
      <c r="I31" s="32">
        <f t="shared" si="1"/>
        <v>409700</v>
      </c>
      <c r="J31" s="32">
        <f t="shared" si="2"/>
        <v>19400</v>
      </c>
      <c r="K31" s="31">
        <f t="shared" si="6"/>
        <v>4.735172077129607</v>
      </c>
      <c r="L31" s="36"/>
      <c r="M31" s="36"/>
      <c r="N31" s="36"/>
      <c r="O31" s="2"/>
      <c r="P31" s="2"/>
    </row>
    <row r="32" spans="1:16" ht="14.25" customHeight="1">
      <c r="A32" s="39" t="s">
        <v>52</v>
      </c>
      <c r="B32" s="34">
        <v>50110000</v>
      </c>
      <c r="C32" s="54">
        <v>0</v>
      </c>
      <c r="D32" s="54">
        <v>0</v>
      </c>
      <c r="E32" s="31"/>
      <c r="F32" s="54">
        <v>0</v>
      </c>
      <c r="G32" s="54">
        <v>2121.06</v>
      </c>
      <c r="H32" s="31"/>
      <c r="I32" s="55">
        <f>SUM(C32+F32)</f>
        <v>0</v>
      </c>
      <c r="J32" s="55">
        <f>SUM(D32+G32)</f>
        <v>2121.06</v>
      </c>
      <c r="K32" s="31"/>
      <c r="L32" s="36"/>
      <c r="M32" s="36"/>
      <c r="N32" s="36"/>
      <c r="O32" s="2"/>
      <c r="P32" s="2"/>
    </row>
    <row r="33" spans="1:16" ht="12.75">
      <c r="A33" s="45" t="s">
        <v>11</v>
      </c>
      <c r="B33" s="27">
        <v>90010100</v>
      </c>
      <c r="C33" s="32">
        <f>SUM(C9+C20+C28)</f>
        <v>54342700</v>
      </c>
      <c r="D33" s="32">
        <f>SUM(D9+D20+D28)</f>
        <v>9619726.160000002</v>
      </c>
      <c r="E33" s="31">
        <f t="shared" si="0"/>
        <v>17.701965783812735</v>
      </c>
      <c r="F33" s="32">
        <f>SUM(F9+F20+F28)</f>
        <v>4266866</v>
      </c>
      <c r="G33" s="32">
        <f>SUM(G9+G20+G28+G32)</f>
        <v>2419836.7800000003</v>
      </c>
      <c r="H33" s="31">
        <f>SUM(G33/F33*100)</f>
        <v>56.712275004652135</v>
      </c>
      <c r="I33" s="32">
        <f t="shared" si="1"/>
        <v>58609566</v>
      </c>
      <c r="J33" s="32">
        <f t="shared" si="2"/>
        <v>12039562.940000001</v>
      </c>
      <c r="K33" s="31">
        <f>SUM(J33/I33*100)</f>
        <v>20.541975929321847</v>
      </c>
      <c r="L33" s="36"/>
      <c r="M33" s="36"/>
      <c r="N33" s="36"/>
      <c r="O33" s="2"/>
      <c r="P33" s="2"/>
    </row>
    <row r="34" spans="1:16" ht="12.75">
      <c r="A34" s="26" t="s">
        <v>12</v>
      </c>
      <c r="B34" s="27">
        <v>40000000</v>
      </c>
      <c r="C34" s="32">
        <f>SUM(C36+C35)</f>
        <v>126537700</v>
      </c>
      <c r="D34" s="32">
        <f>SUM(D36+D35)</f>
        <v>32464672.560000002</v>
      </c>
      <c r="E34" s="31">
        <f t="shared" si="0"/>
        <v>25.656126640518995</v>
      </c>
      <c r="F34" s="32">
        <f>SUM(F35:F44)</f>
        <v>0</v>
      </c>
      <c r="G34" s="32">
        <f>SUM(G35:G44)</f>
        <v>0</v>
      </c>
      <c r="H34" s="31"/>
      <c r="I34" s="56">
        <f t="shared" si="1"/>
        <v>126537700</v>
      </c>
      <c r="J34" s="32">
        <f t="shared" si="2"/>
        <v>32464672.560000002</v>
      </c>
      <c r="K34" s="31">
        <f>SUM(J34/I34*100)</f>
        <v>25.656126640518995</v>
      </c>
      <c r="L34" s="36"/>
      <c r="M34" s="36"/>
      <c r="N34" s="36"/>
      <c r="O34" s="2"/>
      <c r="P34" s="2"/>
    </row>
    <row r="35" spans="1:16" ht="12.75">
      <c r="A35" s="33" t="s">
        <v>63</v>
      </c>
      <c r="B35" s="34">
        <v>41020100</v>
      </c>
      <c r="C35" s="54">
        <v>1843900</v>
      </c>
      <c r="D35" s="54">
        <v>461100</v>
      </c>
      <c r="E35" s="31">
        <f t="shared" si="0"/>
        <v>25.006779109496176</v>
      </c>
      <c r="F35" s="54">
        <v>0</v>
      </c>
      <c r="G35" s="54">
        <v>0</v>
      </c>
      <c r="H35" s="31"/>
      <c r="I35" s="32">
        <f aca="true" t="shared" si="7" ref="I35:J37">SUM(C35+F35)</f>
        <v>1843900</v>
      </c>
      <c r="J35" s="32">
        <f t="shared" si="7"/>
        <v>461100</v>
      </c>
      <c r="K35" s="31">
        <f aca="true" t="shared" si="8" ref="K35:K42">SUM(J35/I35*100)</f>
        <v>25.006779109496176</v>
      </c>
      <c r="L35" s="36"/>
      <c r="M35" s="36"/>
      <c r="N35" s="36"/>
      <c r="O35" s="2"/>
      <c r="P35" s="2"/>
    </row>
    <row r="36" spans="1:16" ht="12.75">
      <c r="A36" s="26" t="s">
        <v>64</v>
      </c>
      <c r="B36" s="27">
        <v>41030000</v>
      </c>
      <c r="C36" s="32">
        <f>SUM(C37:C43)</f>
        <v>124693800</v>
      </c>
      <c r="D36" s="32">
        <f>SUM(D37:D43)</f>
        <v>32003572.560000002</v>
      </c>
      <c r="E36" s="31">
        <f t="shared" si="0"/>
        <v>25.665728817310885</v>
      </c>
      <c r="F36" s="54">
        <v>0</v>
      </c>
      <c r="G36" s="54">
        <v>0</v>
      </c>
      <c r="H36" s="31"/>
      <c r="I36" s="32">
        <f t="shared" si="7"/>
        <v>124693800</v>
      </c>
      <c r="J36" s="32">
        <f t="shared" si="7"/>
        <v>32003572.560000002</v>
      </c>
      <c r="K36" s="31">
        <f t="shared" si="8"/>
        <v>25.665728817310885</v>
      </c>
      <c r="L36" s="36"/>
      <c r="M36" s="36"/>
      <c r="N36" s="36"/>
      <c r="O36" s="2"/>
      <c r="P36" s="2"/>
    </row>
    <row r="37" spans="1:16" ht="23.25" customHeight="1">
      <c r="A37" s="44" t="s">
        <v>13</v>
      </c>
      <c r="B37" s="38">
        <v>41030600</v>
      </c>
      <c r="C37" s="9">
        <v>45559900</v>
      </c>
      <c r="D37" s="54">
        <v>15234174.63</v>
      </c>
      <c r="E37" s="31">
        <f t="shared" si="0"/>
        <v>33.43768232590502</v>
      </c>
      <c r="F37" s="54">
        <v>0</v>
      </c>
      <c r="G37" s="54">
        <v>0</v>
      </c>
      <c r="H37" s="31"/>
      <c r="I37" s="32">
        <f t="shared" si="7"/>
        <v>45559900</v>
      </c>
      <c r="J37" s="32">
        <f t="shared" si="7"/>
        <v>15234174.63</v>
      </c>
      <c r="K37" s="31">
        <f t="shared" si="8"/>
        <v>33.43768232590502</v>
      </c>
      <c r="L37" s="36"/>
      <c r="M37" s="36"/>
      <c r="N37" s="36"/>
      <c r="O37" s="2"/>
      <c r="P37" s="2"/>
    </row>
    <row r="38" spans="1:16" ht="48.75" customHeight="1">
      <c r="A38" s="44" t="s">
        <v>55</v>
      </c>
      <c r="B38" s="38">
        <v>41030800</v>
      </c>
      <c r="C38" s="54">
        <v>8493300</v>
      </c>
      <c r="D38" s="54">
        <v>1674858.61</v>
      </c>
      <c r="E38" s="31">
        <f t="shared" si="0"/>
        <v>19.719762754170937</v>
      </c>
      <c r="F38" s="54">
        <v>0</v>
      </c>
      <c r="G38" s="54">
        <v>0</v>
      </c>
      <c r="H38" s="31"/>
      <c r="I38" s="32">
        <f aca="true" t="shared" si="9" ref="I38:J42">SUM(C38+F38)</f>
        <v>8493300</v>
      </c>
      <c r="J38" s="32">
        <f t="shared" si="9"/>
        <v>1674858.61</v>
      </c>
      <c r="K38" s="31">
        <f t="shared" si="8"/>
        <v>19.719762754170937</v>
      </c>
      <c r="L38" s="36"/>
      <c r="M38" s="36"/>
      <c r="N38" s="36"/>
      <c r="O38" s="2"/>
      <c r="P38" s="2"/>
    </row>
    <row r="39" spans="1:16" s="43" customFormat="1" ht="52.5" customHeight="1">
      <c r="A39" s="44" t="s">
        <v>15</v>
      </c>
      <c r="B39" s="34">
        <v>41030900</v>
      </c>
      <c r="C39" s="54">
        <v>604900</v>
      </c>
      <c r="D39" s="54">
        <v>76242.52</v>
      </c>
      <c r="E39" s="31">
        <f t="shared" si="0"/>
        <v>12.604152752521077</v>
      </c>
      <c r="F39" s="54">
        <v>0</v>
      </c>
      <c r="G39" s="54">
        <v>0</v>
      </c>
      <c r="H39" s="31"/>
      <c r="I39" s="32">
        <f t="shared" si="9"/>
        <v>604900</v>
      </c>
      <c r="J39" s="32">
        <f t="shared" si="9"/>
        <v>76242.52</v>
      </c>
      <c r="K39" s="31">
        <f t="shared" si="8"/>
        <v>12.604152752521077</v>
      </c>
      <c r="L39" s="41"/>
      <c r="M39" s="41"/>
      <c r="N39" s="41"/>
      <c r="O39" s="42"/>
      <c r="P39" s="42"/>
    </row>
    <row r="40" spans="1:16" ht="37.5" customHeight="1">
      <c r="A40" s="44" t="s">
        <v>14</v>
      </c>
      <c r="B40" s="34">
        <v>41031000</v>
      </c>
      <c r="C40" s="54">
        <v>854800</v>
      </c>
      <c r="D40" s="54">
        <v>186902.89</v>
      </c>
      <c r="E40" s="31">
        <f t="shared" si="0"/>
        <v>21.865101778193733</v>
      </c>
      <c r="F40" s="54">
        <v>0</v>
      </c>
      <c r="G40" s="54">
        <v>0</v>
      </c>
      <c r="H40" s="31"/>
      <c r="I40" s="32">
        <f t="shared" si="9"/>
        <v>854800</v>
      </c>
      <c r="J40" s="32">
        <f t="shared" si="9"/>
        <v>186902.89</v>
      </c>
      <c r="K40" s="31">
        <f t="shared" si="8"/>
        <v>21.865101778193733</v>
      </c>
      <c r="L40" s="36"/>
      <c r="M40" s="36"/>
      <c r="N40" s="36"/>
      <c r="O40" s="2"/>
      <c r="P40" s="2"/>
    </row>
    <row r="41" spans="1:16" ht="16.5" customHeight="1">
      <c r="A41" s="44" t="s">
        <v>65</v>
      </c>
      <c r="B41" s="34">
        <v>41033900</v>
      </c>
      <c r="C41" s="54">
        <v>31538400</v>
      </c>
      <c r="D41" s="54">
        <v>6447033.34</v>
      </c>
      <c r="E41" s="31">
        <f t="shared" si="0"/>
        <v>20.441852915810568</v>
      </c>
      <c r="F41" s="54">
        <v>0</v>
      </c>
      <c r="G41" s="54">
        <v>0</v>
      </c>
      <c r="H41" s="31"/>
      <c r="I41" s="32">
        <f t="shared" si="9"/>
        <v>31538400</v>
      </c>
      <c r="J41" s="32">
        <f t="shared" si="9"/>
        <v>6447033.34</v>
      </c>
      <c r="K41" s="31">
        <f t="shared" si="8"/>
        <v>20.441852915810568</v>
      </c>
      <c r="L41" s="36"/>
      <c r="M41" s="36"/>
      <c r="N41" s="36"/>
      <c r="O41" s="2"/>
      <c r="P41" s="2"/>
    </row>
    <row r="42" spans="1:16" ht="15" customHeight="1">
      <c r="A42" s="44" t="s">
        <v>66</v>
      </c>
      <c r="B42" s="34">
        <v>41034200</v>
      </c>
      <c r="C42" s="54">
        <v>37226800</v>
      </c>
      <c r="D42" s="54">
        <v>8272900</v>
      </c>
      <c r="E42" s="31">
        <f t="shared" si="0"/>
        <v>22.222968399110318</v>
      </c>
      <c r="F42" s="54">
        <v>0</v>
      </c>
      <c r="G42" s="54">
        <v>0</v>
      </c>
      <c r="H42" s="31"/>
      <c r="I42" s="32">
        <f t="shared" si="9"/>
        <v>37226800</v>
      </c>
      <c r="J42" s="32">
        <f t="shared" si="9"/>
        <v>8272900</v>
      </c>
      <c r="K42" s="31">
        <f t="shared" si="8"/>
        <v>22.222968399110318</v>
      </c>
      <c r="L42" s="36"/>
      <c r="M42" s="36"/>
      <c r="N42" s="36"/>
      <c r="O42" s="2"/>
      <c r="P42" s="2"/>
    </row>
    <row r="43" spans="1:16" ht="15.75" customHeight="1">
      <c r="A43" s="44" t="s">
        <v>67</v>
      </c>
      <c r="B43" s="34">
        <v>41035800</v>
      </c>
      <c r="C43" s="54">
        <v>415700</v>
      </c>
      <c r="D43" s="54">
        <v>111460.57</v>
      </c>
      <c r="E43" s="31">
        <f>SUM(D43/C43*100)</f>
        <v>26.812742362280495</v>
      </c>
      <c r="F43" s="54">
        <v>0</v>
      </c>
      <c r="G43" s="54">
        <v>0</v>
      </c>
      <c r="H43" s="31"/>
      <c r="I43" s="56">
        <f>SUM(C43+F43)</f>
        <v>415700</v>
      </c>
      <c r="J43" s="32">
        <f>SUM(D43+G43)</f>
        <v>111460.57</v>
      </c>
      <c r="K43" s="31">
        <f>SUM(J43/I43*100)</f>
        <v>26.812742362280495</v>
      </c>
      <c r="L43" s="36"/>
      <c r="M43" s="36"/>
      <c r="N43" s="36"/>
      <c r="O43" s="2"/>
      <c r="P43" s="2"/>
    </row>
    <row r="44" spans="1:16" ht="15.75" customHeight="1">
      <c r="A44" s="44" t="s">
        <v>68</v>
      </c>
      <c r="B44" s="34">
        <v>41035000</v>
      </c>
      <c r="C44" s="54">
        <v>357862</v>
      </c>
      <c r="D44" s="54">
        <v>30909</v>
      </c>
      <c r="E44" s="31">
        <f t="shared" si="0"/>
        <v>8.637128278498416</v>
      </c>
      <c r="F44" s="54">
        <v>0</v>
      </c>
      <c r="G44" s="54">
        <v>0</v>
      </c>
      <c r="H44" s="31"/>
      <c r="I44" s="32">
        <f>SUM(C44+F44)</f>
        <v>357862</v>
      </c>
      <c r="J44" s="32">
        <f>SUM(D44+G44)</f>
        <v>30909</v>
      </c>
      <c r="K44" s="31">
        <f>SUM(J44/I44*100)</f>
        <v>8.637128278498416</v>
      </c>
      <c r="L44" s="36"/>
      <c r="M44" s="36"/>
      <c r="N44" s="36"/>
      <c r="O44" s="2"/>
      <c r="P44" s="2"/>
    </row>
    <row r="45" spans="1:16" ht="18" customHeight="1">
      <c r="A45" s="45" t="s">
        <v>16</v>
      </c>
      <c r="B45" s="27">
        <v>90010300</v>
      </c>
      <c r="C45" s="32">
        <f>SUM(C33+C34+C44)</f>
        <v>181238262</v>
      </c>
      <c r="D45" s="32">
        <f>SUM(D33+D34+D44)</f>
        <v>42115307.720000006</v>
      </c>
      <c r="E45" s="31">
        <f t="shared" si="0"/>
        <v>23.23753674044833</v>
      </c>
      <c r="F45" s="32">
        <f>SUM(F33+F34)</f>
        <v>4266866</v>
      </c>
      <c r="G45" s="32">
        <f>SUM(G33+G34)</f>
        <v>2419836.7800000003</v>
      </c>
      <c r="H45" s="31">
        <f>SUM(G45/F45*100)</f>
        <v>56.712275004652135</v>
      </c>
      <c r="I45" s="32">
        <f>SUM(I33+I34+I44)</f>
        <v>185505128</v>
      </c>
      <c r="J45" s="32">
        <f>SUM(J33+J34+J44)</f>
        <v>44535144.5</v>
      </c>
      <c r="K45" s="31">
        <f>SUM(J45/I45*100)</f>
        <v>24.007500482682072</v>
      </c>
      <c r="L45" s="36"/>
      <c r="M45" s="36"/>
      <c r="N45" s="36"/>
      <c r="O45" s="2"/>
      <c r="P45" s="2"/>
    </row>
    <row r="46" spans="1:16" ht="15.75">
      <c r="A46" s="47" t="s">
        <v>17</v>
      </c>
      <c r="B46" s="34"/>
      <c r="C46" s="54"/>
      <c r="D46" s="54"/>
      <c r="E46" s="31"/>
      <c r="F46" s="54"/>
      <c r="G46" s="54"/>
      <c r="H46" s="31"/>
      <c r="I46" s="57"/>
      <c r="J46" s="57"/>
      <c r="K46" s="57"/>
      <c r="L46" s="36"/>
      <c r="M46" s="36"/>
      <c r="N46" s="36"/>
      <c r="O46" s="2"/>
      <c r="P46" s="2"/>
    </row>
    <row r="47" spans="1:16" ht="12.75">
      <c r="A47" s="33" t="s">
        <v>18</v>
      </c>
      <c r="B47" s="34" t="s">
        <v>19</v>
      </c>
      <c r="C47" s="9">
        <v>10223522</v>
      </c>
      <c r="D47" s="9">
        <v>2249113.06</v>
      </c>
      <c r="E47" s="31">
        <f t="shared" si="0"/>
        <v>21.99939570727192</v>
      </c>
      <c r="F47" s="9">
        <v>10400</v>
      </c>
      <c r="G47" s="54">
        <v>0</v>
      </c>
      <c r="H47" s="31">
        <f aca="true" t="shared" si="10" ref="H47:H52">SUM(G47/F47*100)</f>
        <v>0</v>
      </c>
      <c r="I47" s="56">
        <f aca="true" t="shared" si="11" ref="I47:J55">SUM(C47+F47)</f>
        <v>10233922</v>
      </c>
      <c r="J47" s="32">
        <f t="shared" si="11"/>
        <v>2249113.06</v>
      </c>
      <c r="K47" s="31">
        <f aca="true" t="shared" si="12" ref="K47:K55">SUM(J47/I47*100)</f>
        <v>21.977039301257133</v>
      </c>
      <c r="L47" s="36"/>
      <c r="M47" s="36"/>
      <c r="N47" s="36"/>
      <c r="O47" s="2"/>
      <c r="P47" s="2"/>
    </row>
    <row r="48" spans="1:16" ht="12.75">
      <c r="A48" s="33" t="s">
        <v>20</v>
      </c>
      <c r="B48" s="34" t="s">
        <v>21</v>
      </c>
      <c r="C48" s="9">
        <v>51869790.5</v>
      </c>
      <c r="D48" s="9">
        <v>8862587.28</v>
      </c>
      <c r="E48" s="31">
        <f t="shared" si="0"/>
        <v>17.0862214683516</v>
      </c>
      <c r="F48" s="9">
        <v>1764123</v>
      </c>
      <c r="G48" s="54">
        <v>517683.98</v>
      </c>
      <c r="H48" s="31">
        <f t="shared" si="10"/>
        <v>29.345118225883343</v>
      </c>
      <c r="I48" s="32">
        <f t="shared" si="11"/>
        <v>53633913.5</v>
      </c>
      <c r="J48" s="32">
        <f t="shared" si="11"/>
        <v>9380271.26</v>
      </c>
      <c r="K48" s="31">
        <f t="shared" si="12"/>
        <v>17.489440258727342</v>
      </c>
      <c r="L48" s="36"/>
      <c r="M48" s="36"/>
      <c r="N48" s="36"/>
      <c r="O48" s="2"/>
      <c r="P48" s="2"/>
    </row>
    <row r="49" spans="1:16" ht="12.75">
      <c r="A49" s="33" t="s">
        <v>22</v>
      </c>
      <c r="B49" s="34" t="s">
        <v>23</v>
      </c>
      <c r="C49" s="9">
        <v>46256258</v>
      </c>
      <c r="D49" s="9">
        <v>7625993.13</v>
      </c>
      <c r="E49" s="31">
        <f t="shared" si="0"/>
        <v>16.48640305058831</v>
      </c>
      <c r="F49" s="9">
        <v>1309025</v>
      </c>
      <c r="G49" s="54">
        <v>1518922.12</v>
      </c>
      <c r="H49" s="31">
        <f t="shared" si="10"/>
        <v>116.03461507610626</v>
      </c>
      <c r="I49" s="32">
        <f t="shared" si="11"/>
        <v>47565283</v>
      </c>
      <c r="J49" s="32">
        <f t="shared" si="11"/>
        <v>9144915.25</v>
      </c>
      <c r="K49" s="31">
        <f t="shared" si="12"/>
        <v>19.22602930797237</v>
      </c>
      <c r="L49" s="36"/>
      <c r="M49" s="36"/>
      <c r="N49" s="36"/>
      <c r="O49" s="2"/>
      <c r="P49" s="2"/>
    </row>
    <row r="50" spans="1:16" ht="12.75">
      <c r="A50" s="33" t="s">
        <v>24</v>
      </c>
      <c r="B50" s="34" t="s">
        <v>25</v>
      </c>
      <c r="C50" s="9">
        <v>58200897.31</v>
      </c>
      <c r="D50" s="9">
        <v>17761362.06</v>
      </c>
      <c r="E50" s="31">
        <f t="shared" si="0"/>
        <v>30.517333719781437</v>
      </c>
      <c r="F50" s="9">
        <v>458000</v>
      </c>
      <c r="G50" s="9">
        <v>97336.73</v>
      </c>
      <c r="H50" s="31">
        <f t="shared" si="10"/>
        <v>21.252561135371177</v>
      </c>
      <c r="I50" s="32">
        <f t="shared" si="11"/>
        <v>58658897.31</v>
      </c>
      <c r="J50" s="32">
        <f t="shared" si="11"/>
        <v>17858698.79</v>
      </c>
      <c r="K50" s="31">
        <f t="shared" si="12"/>
        <v>30.444995744840735</v>
      </c>
      <c r="L50" s="36"/>
      <c r="M50" s="36"/>
      <c r="N50" s="36"/>
      <c r="O50" s="2"/>
      <c r="P50" s="2"/>
    </row>
    <row r="51" spans="1:16" ht="12.75">
      <c r="A51" s="33" t="s">
        <v>26</v>
      </c>
      <c r="B51" s="34" t="s">
        <v>27</v>
      </c>
      <c r="C51" s="9">
        <v>1603124.1</v>
      </c>
      <c r="D51" s="58">
        <v>664880.68</v>
      </c>
      <c r="E51" s="31">
        <f t="shared" si="0"/>
        <v>41.474061802202336</v>
      </c>
      <c r="F51" s="9">
        <v>474942.8</v>
      </c>
      <c r="G51" s="9">
        <v>0</v>
      </c>
      <c r="H51" s="31">
        <f t="shared" si="10"/>
        <v>0</v>
      </c>
      <c r="I51" s="32">
        <f t="shared" si="11"/>
        <v>2078066.9000000001</v>
      </c>
      <c r="J51" s="32">
        <f t="shared" si="11"/>
        <v>664880.68</v>
      </c>
      <c r="K51" s="31">
        <f t="shared" si="12"/>
        <v>31.995152802828436</v>
      </c>
      <c r="L51" s="36"/>
      <c r="M51" s="36"/>
      <c r="N51" s="36"/>
      <c r="O51" s="2"/>
      <c r="P51" s="2"/>
    </row>
    <row r="52" spans="1:16" ht="12.75">
      <c r="A52" s="33" t="s">
        <v>28</v>
      </c>
      <c r="B52" s="34" t="s">
        <v>29</v>
      </c>
      <c r="C52" s="9">
        <v>6615362</v>
      </c>
      <c r="D52" s="9">
        <v>1071870.86</v>
      </c>
      <c r="E52" s="31">
        <f t="shared" si="0"/>
        <v>16.20275443732331</v>
      </c>
      <c r="F52" s="9">
        <v>236300</v>
      </c>
      <c r="G52" s="9">
        <v>15301.02</v>
      </c>
      <c r="H52" s="31">
        <f t="shared" si="10"/>
        <v>6.4752517985611515</v>
      </c>
      <c r="I52" s="32">
        <f t="shared" si="11"/>
        <v>6851662</v>
      </c>
      <c r="J52" s="32">
        <f t="shared" si="11"/>
        <v>1087171.8800000001</v>
      </c>
      <c r="K52" s="31">
        <f t="shared" si="12"/>
        <v>15.867272495344928</v>
      </c>
      <c r="L52" s="36"/>
      <c r="M52" s="36"/>
      <c r="N52" s="36"/>
      <c r="O52" s="2"/>
      <c r="P52" s="2"/>
    </row>
    <row r="53" spans="1:16" ht="12.75">
      <c r="A53" s="33" t="s">
        <v>56</v>
      </c>
      <c r="B53" s="34">
        <v>120000</v>
      </c>
      <c r="C53" s="9">
        <v>45000</v>
      </c>
      <c r="D53" s="9">
        <v>12539</v>
      </c>
      <c r="E53" s="31">
        <f t="shared" si="0"/>
        <v>27.86444444444444</v>
      </c>
      <c r="F53" s="9">
        <v>0</v>
      </c>
      <c r="G53" s="9">
        <v>0</v>
      </c>
      <c r="H53" s="31"/>
      <c r="I53" s="32">
        <f t="shared" si="11"/>
        <v>45000</v>
      </c>
      <c r="J53" s="32">
        <f t="shared" si="11"/>
        <v>12539</v>
      </c>
      <c r="K53" s="31">
        <f t="shared" si="12"/>
        <v>27.86444444444444</v>
      </c>
      <c r="L53" s="36"/>
      <c r="M53" s="36"/>
      <c r="N53" s="36"/>
      <c r="O53" s="2"/>
      <c r="P53" s="2"/>
    </row>
    <row r="54" spans="1:16" s="49" customFormat="1" ht="13.5" customHeight="1">
      <c r="A54" s="44" t="s">
        <v>30</v>
      </c>
      <c r="B54" s="34" t="s">
        <v>31</v>
      </c>
      <c r="C54" s="9">
        <v>2199922</v>
      </c>
      <c r="D54" s="9">
        <v>433697.59</v>
      </c>
      <c r="E54" s="31">
        <f t="shared" si="0"/>
        <v>19.714225777095734</v>
      </c>
      <c r="F54" s="9">
        <v>228341</v>
      </c>
      <c r="G54" s="9">
        <v>53631.74</v>
      </c>
      <c r="H54" s="31">
        <f>SUM(G54/F54*100)</f>
        <v>23.487564651113903</v>
      </c>
      <c r="I54" s="32">
        <f t="shared" si="11"/>
        <v>2428263</v>
      </c>
      <c r="J54" s="32">
        <f t="shared" si="11"/>
        <v>487329.33</v>
      </c>
      <c r="K54" s="31">
        <f t="shared" si="12"/>
        <v>20.069050592954717</v>
      </c>
      <c r="L54" s="36"/>
      <c r="M54" s="36"/>
      <c r="N54" s="36"/>
      <c r="O54" s="48"/>
      <c r="P54" s="48"/>
    </row>
    <row r="55" spans="1:16" ht="12.75">
      <c r="A55" s="33" t="s">
        <v>32</v>
      </c>
      <c r="B55" s="34" t="s">
        <v>33</v>
      </c>
      <c r="C55" s="9">
        <v>1200</v>
      </c>
      <c r="D55" s="9">
        <v>0</v>
      </c>
      <c r="E55" s="31">
        <f t="shared" si="0"/>
        <v>0</v>
      </c>
      <c r="F55" s="9">
        <v>0</v>
      </c>
      <c r="G55" s="9">
        <v>0</v>
      </c>
      <c r="H55" s="31"/>
      <c r="I55" s="59">
        <f t="shared" si="11"/>
        <v>1200</v>
      </c>
      <c r="J55" s="59">
        <f t="shared" si="11"/>
        <v>0</v>
      </c>
      <c r="K55" s="31">
        <f t="shared" si="12"/>
        <v>0</v>
      </c>
      <c r="L55" s="36"/>
      <c r="M55" s="36"/>
      <c r="N55" s="36"/>
      <c r="O55" s="2"/>
      <c r="P55" s="2"/>
    </row>
    <row r="56" spans="1:16" ht="12.75">
      <c r="A56" s="44" t="s">
        <v>34</v>
      </c>
      <c r="B56" s="34" t="s">
        <v>35</v>
      </c>
      <c r="C56" s="9">
        <v>568100</v>
      </c>
      <c r="D56" s="9">
        <v>75157.68</v>
      </c>
      <c r="E56" s="31">
        <f t="shared" si="0"/>
        <v>13.22965675057208</v>
      </c>
      <c r="F56" s="9">
        <v>0</v>
      </c>
      <c r="G56" s="9">
        <v>0</v>
      </c>
      <c r="H56" s="31"/>
      <c r="I56" s="32">
        <f aca="true" t="shared" si="13" ref="I56:J60">SUM(C56+F56)</f>
        <v>568100</v>
      </c>
      <c r="J56" s="32">
        <f t="shared" si="13"/>
        <v>75157.68</v>
      </c>
      <c r="K56" s="31">
        <f aca="true" t="shared" si="14" ref="K56:K63">SUM(J56/I56*100)</f>
        <v>13.22965675057208</v>
      </c>
      <c r="L56" s="36"/>
      <c r="M56" s="36"/>
      <c r="N56" s="36"/>
      <c r="O56" s="2"/>
      <c r="P56" s="2"/>
    </row>
    <row r="57" spans="1:16" ht="12.75">
      <c r="A57" s="44" t="s">
        <v>48</v>
      </c>
      <c r="B57" s="34">
        <v>180000</v>
      </c>
      <c r="C57" s="9">
        <v>1532</v>
      </c>
      <c r="D57" s="9">
        <v>0</v>
      </c>
      <c r="E57" s="31">
        <f t="shared" si="0"/>
        <v>0</v>
      </c>
      <c r="F57" s="9">
        <v>0</v>
      </c>
      <c r="G57" s="9">
        <v>0</v>
      </c>
      <c r="H57" s="31"/>
      <c r="I57" s="32">
        <f>SUM(C57+F57)</f>
        <v>1532</v>
      </c>
      <c r="J57" s="32">
        <f>SUM(D57+G57)</f>
        <v>0</v>
      </c>
      <c r="K57" s="31">
        <f>SUM(J57/I57*100)</f>
        <v>0</v>
      </c>
      <c r="L57" s="36"/>
      <c r="M57" s="36"/>
      <c r="N57" s="36"/>
      <c r="O57" s="2"/>
      <c r="P57" s="2"/>
    </row>
    <row r="58" spans="1:16" ht="25.5">
      <c r="A58" s="44" t="s">
        <v>57</v>
      </c>
      <c r="B58" s="34">
        <v>210105</v>
      </c>
      <c r="C58" s="9">
        <v>629516.77</v>
      </c>
      <c r="D58" s="9">
        <v>135374.74</v>
      </c>
      <c r="E58" s="31">
        <f t="shared" si="0"/>
        <v>21.504548639744733</v>
      </c>
      <c r="F58" s="9">
        <v>0</v>
      </c>
      <c r="G58" s="9">
        <v>0</v>
      </c>
      <c r="H58" s="31"/>
      <c r="I58" s="32">
        <f>SUM(C58+F58)</f>
        <v>629516.77</v>
      </c>
      <c r="J58" s="32">
        <f>SUM(D58+G58)</f>
        <v>135374.74</v>
      </c>
      <c r="K58" s="31">
        <f>SUM(J58/I58*100)</f>
        <v>21.504548639744733</v>
      </c>
      <c r="L58" s="36"/>
      <c r="M58" s="36"/>
      <c r="N58" s="36"/>
      <c r="O58" s="2"/>
      <c r="P58" s="2"/>
    </row>
    <row r="59" spans="1:16" ht="16.5" customHeight="1">
      <c r="A59" s="44" t="s">
        <v>43</v>
      </c>
      <c r="B59" s="34">
        <v>250403</v>
      </c>
      <c r="C59" s="54">
        <v>314663</v>
      </c>
      <c r="D59" s="54">
        <v>40856.26</v>
      </c>
      <c r="E59" s="31">
        <f t="shared" si="0"/>
        <v>12.984132230354382</v>
      </c>
      <c r="F59" s="54">
        <v>0</v>
      </c>
      <c r="G59" s="54">
        <v>0</v>
      </c>
      <c r="H59" s="31"/>
      <c r="I59" s="32">
        <f t="shared" si="13"/>
        <v>314663</v>
      </c>
      <c r="J59" s="32">
        <f t="shared" si="13"/>
        <v>40856.26</v>
      </c>
      <c r="K59" s="31">
        <f t="shared" si="14"/>
        <v>12.984132230354382</v>
      </c>
      <c r="L59" s="36"/>
      <c r="M59" s="36"/>
      <c r="N59" s="36"/>
      <c r="O59" s="2"/>
      <c r="P59" s="2"/>
    </row>
    <row r="60" spans="1:16" ht="14.25" customHeight="1">
      <c r="A60" s="44" t="s">
        <v>36</v>
      </c>
      <c r="B60" s="34">
        <v>240604</v>
      </c>
      <c r="C60" s="54">
        <v>0</v>
      </c>
      <c r="D60" s="54">
        <v>0</v>
      </c>
      <c r="E60" s="31"/>
      <c r="F60" s="54">
        <v>74896.38</v>
      </c>
      <c r="G60" s="54">
        <v>49949</v>
      </c>
      <c r="H60" s="31">
        <f>SUM(G60/F60*100)</f>
        <v>66.6908066851829</v>
      </c>
      <c r="I60" s="32">
        <f t="shared" si="13"/>
        <v>74896.38</v>
      </c>
      <c r="J60" s="32">
        <f t="shared" si="13"/>
        <v>49949</v>
      </c>
      <c r="K60" s="31">
        <f t="shared" si="14"/>
        <v>66.6908066851829</v>
      </c>
      <c r="L60" s="36"/>
      <c r="M60" s="36"/>
      <c r="N60" s="36"/>
      <c r="O60" s="2"/>
      <c r="P60" s="2"/>
    </row>
    <row r="61" spans="1:16" ht="12.75">
      <c r="A61" s="44" t="s">
        <v>37</v>
      </c>
      <c r="B61" s="34">
        <v>250404</v>
      </c>
      <c r="C61" s="54">
        <v>20000</v>
      </c>
      <c r="D61" s="54">
        <v>7089.64</v>
      </c>
      <c r="E61" s="31">
        <f t="shared" si="0"/>
        <v>35.4482</v>
      </c>
      <c r="F61" s="54">
        <v>0</v>
      </c>
      <c r="G61" s="54">
        <v>0</v>
      </c>
      <c r="H61" s="31"/>
      <c r="I61" s="32">
        <f>SUM(C61+F61)</f>
        <v>20000</v>
      </c>
      <c r="J61" s="32">
        <f>SUM(D61+G61)</f>
        <v>7089.64</v>
      </c>
      <c r="K61" s="31">
        <f t="shared" si="14"/>
        <v>35.4482</v>
      </c>
      <c r="L61" s="36"/>
      <c r="M61" s="36"/>
      <c r="N61" s="36"/>
      <c r="O61" s="2"/>
      <c r="P61" s="2"/>
    </row>
    <row r="62" spans="1:16" s="43" customFormat="1" ht="12.75">
      <c r="A62" s="50" t="s">
        <v>38</v>
      </c>
      <c r="B62" s="28"/>
      <c r="C62" s="32">
        <f>SUM(C47:C61)</f>
        <v>178548887.68</v>
      </c>
      <c r="D62" s="32">
        <f>SUM(D47:D61)</f>
        <v>38940521.980000004</v>
      </c>
      <c r="E62" s="31">
        <f t="shared" si="0"/>
        <v>21.80944529309543</v>
      </c>
      <c r="F62" s="32">
        <f>SUM(F47:F61)</f>
        <v>4556028.18</v>
      </c>
      <c r="G62" s="32">
        <f>SUM(G47:G61)</f>
        <v>2252824.5900000003</v>
      </c>
      <c r="H62" s="31">
        <f>SUM(G62/F62*100)</f>
        <v>49.44711711594375</v>
      </c>
      <c r="I62" s="32">
        <f>SUM(I47:I61)</f>
        <v>183104915.86</v>
      </c>
      <c r="J62" s="32">
        <f>SUM(J47:J61)</f>
        <v>41193346.57</v>
      </c>
      <c r="K62" s="31">
        <f t="shared" si="14"/>
        <v>22.49712760387928</v>
      </c>
      <c r="L62" s="41"/>
      <c r="M62" s="41"/>
      <c r="N62" s="41"/>
      <c r="O62" s="42"/>
      <c r="P62" s="42"/>
    </row>
    <row r="63" spans="1:16" s="43" customFormat="1" ht="12.75">
      <c r="A63" s="44" t="s">
        <v>74</v>
      </c>
      <c r="B63" s="34">
        <v>250380</v>
      </c>
      <c r="C63" s="9">
        <v>4100872</v>
      </c>
      <c r="D63" s="9">
        <v>3902473.35</v>
      </c>
      <c r="E63" s="31">
        <f t="shared" si="0"/>
        <v>95.16203748861219</v>
      </c>
      <c r="F63" s="32">
        <v>0</v>
      </c>
      <c r="G63" s="32">
        <v>0</v>
      </c>
      <c r="H63" s="31"/>
      <c r="I63" s="32">
        <f>SUM(C63+F63)</f>
        <v>4100872</v>
      </c>
      <c r="J63" s="32">
        <f>SUM(D63+G63)</f>
        <v>3902473.35</v>
      </c>
      <c r="K63" s="31">
        <f t="shared" si="14"/>
        <v>95.16203748861219</v>
      </c>
      <c r="L63" s="41"/>
      <c r="M63" s="41"/>
      <c r="N63" s="41"/>
      <c r="O63" s="42"/>
      <c r="P63" s="42"/>
    </row>
    <row r="64" spans="1:14" s="43" customFormat="1" ht="12.75">
      <c r="A64" s="26" t="s">
        <v>39</v>
      </c>
      <c r="B64" s="30"/>
      <c r="C64" s="30">
        <f>SUM(C62+C63)</f>
        <v>182649759.68</v>
      </c>
      <c r="D64" s="30">
        <f>SUM(D62+D63)</f>
        <v>42842995.330000006</v>
      </c>
      <c r="E64" s="29">
        <f t="shared" si="0"/>
        <v>23.45636556273623</v>
      </c>
      <c r="F64" s="30">
        <f>SUM(F62+F63)</f>
        <v>4556028.18</v>
      </c>
      <c r="G64" s="30">
        <f>SUM(G62+G63)</f>
        <v>2252824.5900000003</v>
      </c>
      <c r="H64" s="31">
        <f>SUM(G64/F64*100)</f>
        <v>49.44711711594375</v>
      </c>
      <c r="I64" s="30">
        <f>SUM(I62+I63)</f>
        <v>187205787.86</v>
      </c>
      <c r="J64" s="30">
        <f>SUM(J62+J63)</f>
        <v>45095819.92</v>
      </c>
      <c r="K64" s="31">
        <f>SUM(J64/I64*100)</f>
        <v>24.08890261113319</v>
      </c>
      <c r="L64" s="52"/>
      <c r="M64" s="52"/>
      <c r="N64" s="52"/>
    </row>
    <row r="65" spans="1:14" s="43" customFormat="1" ht="12.75">
      <c r="A65" s="26"/>
      <c r="B65" s="28"/>
      <c r="C65" s="46"/>
      <c r="D65" s="46"/>
      <c r="E65" s="35"/>
      <c r="F65" s="30"/>
      <c r="G65" s="46"/>
      <c r="H65" s="35"/>
      <c r="I65" s="46"/>
      <c r="J65" s="46"/>
      <c r="K65" s="35"/>
      <c r="L65" s="52"/>
      <c r="M65" s="52"/>
      <c r="N65" s="52"/>
    </row>
    <row r="66" spans="3:14" ht="12.75">
      <c r="C66" s="51"/>
      <c r="D66" s="51"/>
      <c r="E66" s="51"/>
      <c r="F66" s="51"/>
      <c r="G66" s="53"/>
      <c r="H66" s="51"/>
      <c r="I66" s="51"/>
      <c r="J66" s="51"/>
      <c r="K66" s="51"/>
      <c r="L66" s="51"/>
      <c r="M66" s="51"/>
      <c r="N66" s="51"/>
    </row>
    <row r="67" spans="1:14" ht="15">
      <c r="A67" s="49"/>
      <c r="C67" s="51"/>
      <c r="D67" s="51"/>
      <c r="E67" s="49"/>
      <c r="F67" s="51"/>
      <c r="G67" s="51"/>
      <c r="H67" s="51"/>
      <c r="I67" s="51"/>
      <c r="J67" s="51"/>
      <c r="K67" s="51"/>
      <c r="L67" s="51"/>
      <c r="M67" s="51"/>
      <c r="N67" s="51"/>
    </row>
    <row r="68" spans="1:14" ht="15">
      <c r="A68" s="49" t="s">
        <v>72</v>
      </c>
      <c r="B68" s="49"/>
      <c r="C68" s="51"/>
      <c r="E68" s="51"/>
      <c r="F68" s="51"/>
      <c r="G68" s="64" t="s">
        <v>73</v>
      </c>
      <c r="H68" s="65"/>
      <c r="I68" s="51"/>
      <c r="J68" s="51"/>
      <c r="K68" s="51"/>
      <c r="L68" s="51"/>
      <c r="M68" s="51"/>
      <c r="N68" s="51"/>
    </row>
    <row r="69" spans="3:14" ht="12.7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3:14" ht="12.7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3:14" ht="12.7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3:14" ht="12.75"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3:14" ht="12.75"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3:14" ht="12.75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3:14" ht="12.75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3:14" ht="12.75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3:14" ht="12.75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spans="3:14" ht="12.75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3:14" ht="12.75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3:14" ht="12.75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</row>
    <row r="81" spans="3:14" ht="12.75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</row>
    <row r="82" spans="3:14" ht="12.75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  <row r="83" spans="3:14" ht="12.75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3:14" ht="12.75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</row>
    <row r="85" spans="3:14" ht="12.75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</row>
  </sheetData>
  <mergeCells count="2">
    <mergeCell ref="A3:K3"/>
    <mergeCell ref="G68:H68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61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Ispolcom</dc:creator>
  <cp:keywords/>
  <dc:description/>
  <cp:lastModifiedBy>Пользователь</cp:lastModifiedBy>
  <cp:lastPrinted>2015-04-22T13:45:00Z</cp:lastPrinted>
  <dcterms:created xsi:type="dcterms:W3CDTF">2004-01-26T09:28:44Z</dcterms:created>
  <dcterms:modified xsi:type="dcterms:W3CDTF">2015-07-28T08:36:01Z</dcterms:modified>
  <cp:category/>
  <cp:version/>
  <cp:contentType/>
  <cp:contentStatus/>
</cp:coreProperties>
</file>